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1.10.2020\"/>
    </mc:Choice>
  </mc:AlternateContent>
  <bookViews>
    <workbookView xWindow="3885" yWindow="3885" windowWidth="21600" windowHeight="11385"/>
  </bookViews>
  <sheets>
    <sheet name="NPV &amp; IR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0" i="1" l="1"/>
  <c r="B66" i="1"/>
  <c r="J59" i="1"/>
  <c r="I59" i="1"/>
  <c r="H59" i="1"/>
  <c r="G59" i="1"/>
  <c r="F59" i="1"/>
  <c r="E59" i="1"/>
  <c r="D59" i="1"/>
  <c r="C59" i="1"/>
  <c r="B59" i="1"/>
  <c r="J48" i="1"/>
  <c r="J50" i="1" s="1"/>
  <c r="J53" i="1" s="1"/>
  <c r="I48" i="1"/>
  <c r="I50" i="1" s="1"/>
  <c r="I53" i="1" s="1"/>
  <c r="H48" i="1"/>
  <c r="H50" i="1" s="1"/>
  <c r="H53" i="1" s="1"/>
  <c r="G48" i="1"/>
  <c r="G50" i="1" s="1"/>
  <c r="G53" i="1" s="1"/>
  <c r="F48" i="1"/>
  <c r="F50" i="1" s="1"/>
  <c r="F53" i="1" s="1"/>
  <c r="E48" i="1"/>
  <c r="E50" i="1" s="1"/>
  <c r="E53" i="1" s="1"/>
  <c r="D48" i="1"/>
  <c r="D50" i="1" s="1"/>
  <c r="D53" i="1" s="1"/>
  <c r="C48" i="1"/>
  <c r="C50" i="1" s="1"/>
  <c r="C53" i="1" s="1"/>
  <c r="C9" i="1"/>
  <c r="B38" i="1"/>
  <c r="J33" i="1"/>
  <c r="J35" i="1" s="1"/>
  <c r="J38" i="1" s="1"/>
  <c r="I33" i="1"/>
  <c r="I35" i="1" s="1"/>
  <c r="I38" i="1" s="1"/>
  <c r="H33" i="1"/>
  <c r="H35" i="1" s="1"/>
  <c r="H38" i="1" s="1"/>
  <c r="G33" i="1"/>
  <c r="G35" i="1" s="1"/>
  <c r="G38" i="1" s="1"/>
  <c r="F33" i="1"/>
  <c r="F35" i="1" s="1"/>
  <c r="F38" i="1" s="1"/>
  <c r="E33" i="1"/>
  <c r="E35" i="1" s="1"/>
  <c r="E38" i="1" s="1"/>
  <c r="D33" i="1"/>
  <c r="D35" i="1" s="1"/>
  <c r="D38" i="1" s="1"/>
  <c r="C33" i="1"/>
  <c r="C35" i="1" s="1"/>
  <c r="C38" i="1" s="1"/>
  <c r="F22" i="1"/>
  <c r="C19" i="1" l="1"/>
  <c r="D9" i="1"/>
  <c r="F9" i="1"/>
</calcChain>
</file>

<file path=xl/sharedStrings.xml><?xml version="1.0" encoding="utf-8"?>
<sst xmlns="http://schemas.openxmlformats.org/spreadsheetml/2006/main" count="58" uniqueCount="47">
  <si>
    <t>labor cost per year ( Euros)</t>
  </si>
  <si>
    <t>Number of operatos</t>
  </si>
  <si>
    <t>Hours worked</t>
  </si>
  <si>
    <t>Number of Shifts</t>
  </si>
  <si>
    <t>Pay per hour</t>
  </si>
  <si>
    <t>Days worked in yr</t>
  </si>
  <si>
    <t xml:space="preserve">Semi -auto Machine </t>
  </si>
  <si>
    <t>Operations</t>
  </si>
  <si>
    <t>Maintainance</t>
  </si>
  <si>
    <t>MM-9 Machine</t>
  </si>
  <si>
    <t>Investments Estimates</t>
  </si>
  <si>
    <t>The Original purchase cost</t>
  </si>
  <si>
    <t>Total cumulative dep</t>
  </si>
  <si>
    <t>Book value</t>
  </si>
  <si>
    <t>the market value</t>
  </si>
  <si>
    <t>loss</t>
  </si>
  <si>
    <t>Taxes Reduction</t>
  </si>
  <si>
    <t>Purchase price</t>
  </si>
  <si>
    <t>Sales proceeds</t>
  </si>
  <si>
    <t>Shield on taxes</t>
  </si>
  <si>
    <t xml:space="preserve">InvestmentNet </t>
  </si>
  <si>
    <t>Modification cost</t>
  </si>
  <si>
    <t>Shipping cost</t>
  </si>
  <si>
    <t>MM-9 Machine cash flow</t>
  </si>
  <si>
    <t>year</t>
  </si>
  <si>
    <t>COST OF LABOR</t>
  </si>
  <si>
    <t>Sem- AUTO LABOR</t>
  </si>
  <si>
    <t>MAIMTAINANCE</t>
  </si>
  <si>
    <t>FUEL COSTS</t>
  </si>
  <si>
    <t>SAVED LABOR</t>
  </si>
  <si>
    <t>DEPRECIATION</t>
  </si>
  <si>
    <t>COST BEFORE TAX</t>
  </si>
  <si>
    <t>TAXES</t>
  </si>
  <si>
    <t>COST AFTER TAX</t>
  </si>
  <si>
    <t>ADD BACK DEPRECIATION</t>
  </si>
  <si>
    <t>CAPITAL INVESTMENTS</t>
  </si>
  <si>
    <t>CASH FLOWS</t>
  </si>
  <si>
    <t>OPERATING  LABOR</t>
  </si>
  <si>
    <t>MAIMTAINANCE LABOR</t>
  </si>
  <si>
    <t>semiautomated Machine cash flow</t>
  </si>
  <si>
    <t>Incremental cash flows NPV</t>
  </si>
  <si>
    <t>THE OLD CASH FLOWS</t>
  </si>
  <si>
    <t>THE NEW CASH FLOWS</t>
  </si>
  <si>
    <t>INCREMENTAL CASH FLOWS</t>
  </si>
  <si>
    <t>IRR</t>
  </si>
  <si>
    <t>INCOME</t>
  </si>
  <si>
    <t>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</si>
</sst>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[$€-2]\ * #,##0.00_);_([$€-2]\ * \(#,##0.00\);_([$€-2]\ 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10" fontId="0" fillId="0" borderId="0" xfId="1" applyNumberFormat="1" applyFont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9" fontId="0" fillId="0" borderId="5" xfId="0" applyNumberFormat="1" applyBorder="1" applyAlignment="1">
      <alignment horizontal="center"/>
    </xf>
    <xf numFmtId="0" fontId="0" fillId="0" borderId="6" xfId="0" applyBorder="1"/>
    <xf numFmtId="0" fontId="0" fillId="0" borderId="5" xfId="0" applyBorder="1"/>
    <xf numFmtId="10" fontId="0" fillId="0" borderId="4" xfId="1" applyNumberFormat="1" applyFont="1" applyBorder="1" applyAlignment="1">
      <alignment horizontal="center"/>
    </xf>
    <xf numFmtId="10" fontId="0" fillId="0" borderId="7" xfId="1" applyNumberFormat="1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0" fillId="0" borderId="11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9" fontId="0" fillId="0" borderId="2" xfId="0" applyNumberFormat="1" applyBorder="1" applyAlignment="1">
      <alignment horizontal="center"/>
    </xf>
    <xf numFmtId="164" fontId="0" fillId="0" borderId="0" xfId="0" applyNumberFormat="1"/>
    <xf numFmtId="164" fontId="0" fillId="0" borderId="16" xfId="0" applyNumberFormat="1" applyBorder="1"/>
    <xf numFmtId="164" fontId="0" fillId="0" borderId="15" xfId="2" applyNumberFormat="1" applyFont="1" applyBorder="1"/>
    <xf numFmtId="164" fontId="0" fillId="0" borderId="10" xfId="2" applyNumberFormat="1" applyFont="1" applyBorder="1"/>
    <xf numFmtId="10" fontId="0" fillId="0" borderId="17" xfId="1" applyNumberFormat="1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10" fontId="0" fillId="0" borderId="20" xfId="1" applyNumberFormat="1" applyFont="1" applyBorder="1" applyAlignment="1">
      <alignment horizontal="center"/>
    </xf>
    <xf numFmtId="0" fontId="0" fillId="0" borderId="0" xfId="0" applyBorder="1"/>
    <xf numFmtId="0" fontId="0" fillId="0" borderId="21" xfId="0" applyBorder="1"/>
    <xf numFmtId="164" fontId="0" fillId="0" borderId="0" xfId="0" applyNumberFormat="1" applyBorder="1"/>
    <xf numFmtId="164" fontId="0" fillId="0" borderId="21" xfId="0" applyNumberFormat="1" applyBorder="1"/>
    <xf numFmtId="10" fontId="0" fillId="0" borderId="22" xfId="1" applyNumberFormat="1" applyFont="1" applyBorder="1" applyAlignment="1">
      <alignment horizontal="center"/>
    </xf>
    <xf numFmtId="164" fontId="0" fillId="0" borderId="23" xfId="0" applyNumberFormat="1" applyBorder="1"/>
    <xf numFmtId="0" fontId="0" fillId="0" borderId="23" xfId="0" applyBorder="1"/>
    <xf numFmtId="164" fontId="0" fillId="0" borderId="24" xfId="0" applyNumberFormat="1" applyBorder="1"/>
    <xf numFmtId="164" fontId="0" fillId="0" borderId="25" xfId="0" applyNumberFormat="1" applyBorder="1"/>
    <xf numFmtId="164" fontId="0" fillId="0" borderId="0" xfId="0" applyNumberFormat="1" applyFill="1" applyBorder="1"/>
    <xf numFmtId="0" fontId="0" fillId="0" borderId="26" xfId="0" applyBorder="1"/>
    <xf numFmtId="0" fontId="0" fillId="0" borderId="27" xfId="0" applyBorder="1"/>
    <xf numFmtId="10" fontId="0" fillId="0" borderId="27" xfId="1" applyNumberFormat="1" applyFont="1" applyBorder="1" applyAlignment="1">
      <alignment horizontal="center"/>
    </xf>
    <xf numFmtId="10" fontId="0" fillId="0" borderId="28" xfId="1" applyNumberFormat="1" applyFont="1" applyBorder="1" applyAlignment="1">
      <alignment horizontal="center"/>
    </xf>
    <xf numFmtId="10" fontId="0" fillId="0" borderId="29" xfId="1" applyNumberFormat="1" applyFont="1" applyBorder="1" applyAlignment="1">
      <alignment horizontal="center"/>
    </xf>
    <xf numFmtId="10" fontId="0" fillId="0" borderId="30" xfId="1" applyNumberFormat="1" applyFont="1" applyBorder="1" applyAlignment="1">
      <alignment horizontal="center"/>
    </xf>
    <xf numFmtId="10" fontId="0" fillId="0" borderId="31" xfId="1" applyNumberFormat="1" applyFont="1" applyBorder="1" applyAlignment="1">
      <alignment horizontal="center"/>
    </xf>
    <xf numFmtId="10" fontId="0" fillId="0" borderId="18" xfId="1" applyNumberFormat="1" applyFont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0" fontId="0" fillId="0" borderId="23" xfId="1" applyNumberFormat="1" applyFont="1" applyBorder="1" applyAlignment="1">
      <alignment horizontal="center"/>
    </xf>
    <xf numFmtId="164" fontId="0" fillId="0" borderId="32" xfId="0" applyNumberFormat="1" applyBorder="1"/>
    <xf numFmtId="10" fontId="2" fillId="0" borderId="17" xfId="1" applyNumberFormat="1" applyFont="1" applyFill="1" applyBorder="1" applyAlignment="1">
      <alignment horizontal="center"/>
    </xf>
    <xf numFmtId="10" fontId="2" fillId="0" borderId="18" xfId="1" applyNumberFormat="1" applyFont="1" applyFill="1" applyBorder="1" applyAlignment="1">
      <alignment horizontal="center"/>
    </xf>
    <xf numFmtId="0" fontId="0" fillId="0" borderId="20" xfId="0" applyBorder="1"/>
    <xf numFmtId="3" fontId="0" fillId="0" borderId="0" xfId="0" applyNumberFormat="1" applyBorder="1"/>
    <xf numFmtId="3" fontId="0" fillId="0" borderId="21" xfId="0" applyNumberFormat="1" applyBorder="1"/>
    <xf numFmtId="164" fontId="0" fillId="0" borderId="33" xfId="0" applyNumberFormat="1" applyBorder="1"/>
    <xf numFmtId="164" fontId="0" fillId="0" borderId="21" xfId="0" applyNumberFormat="1" applyFill="1" applyBorder="1"/>
    <xf numFmtId="164" fontId="0" fillId="0" borderId="34" xfId="0" applyNumberFormat="1" applyBorder="1"/>
    <xf numFmtId="0" fontId="0" fillId="0" borderId="22" xfId="0" applyBorder="1"/>
    <xf numFmtId="0" fontId="0" fillId="0" borderId="24" xfId="0" applyBorder="1"/>
    <xf numFmtId="164" fontId="0" fillId="0" borderId="0" xfId="2" applyNumberFormat="1" applyFont="1" applyBorder="1"/>
    <xf numFmtId="0" fontId="0" fillId="2" borderId="20" xfId="0" applyFill="1" applyBorder="1"/>
    <xf numFmtId="0" fontId="2" fillId="0" borderId="0" xfId="0" applyFont="1" applyAlignment="1">
      <alignment horizontal="center"/>
    </xf>
    <xf numFmtId="0" fontId="0" fillId="0" borderId="35" xfId="0" applyBorder="1"/>
    <xf numFmtId="164" fontId="0" fillId="0" borderId="35" xfId="0" applyNumberFormat="1" applyBorder="1"/>
    <xf numFmtId="0" fontId="0" fillId="0" borderId="17" xfId="0" applyBorder="1"/>
    <xf numFmtId="164" fontId="0" fillId="0" borderId="18" xfId="0" applyNumberFormat="1" applyBorder="1"/>
    <xf numFmtId="9" fontId="0" fillId="0" borderId="23" xfId="1" applyFont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40" zoomScale="85" zoomScaleNormal="85" workbookViewId="0">
      <selection activeCell="L54" sqref="L54"/>
    </sheetView>
  </sheetViews>
  <sheetFormatPr defaultColWidth="11" defaultRowHeight="15.75" x14ac:dyDescent="0.25"/>
  <cols>
    <col min="1" max="1" width="24.875" bestFit="1" customWidth="1"/>
    <col min="2" max="2" width="23" customWidth="1"/>
    <col min="3" max="3" width="17.875" bestFit="1" customWidth="1"/>
    <col min="4" max="4" width="13.375" bestFit="1" customWidth="1"/>
    <col min="5" max="5" width="15.125" bestFit="1" customWidth="1"/>
    <col min="6" max="6" width="14.375" bestFit="1" customWidth="1"/>
    <col min="7" max="10" width="13.375" bestFit="1" customWidth="1"/>
  </cols>
  <sheetData>
    <row r="1" spans="1:6" ht="16.5" thickTop="1" x14ac:dyDescent="0.25">
      <c r="A1" s="2"/>
      <c r="B1" s="36"/>
      <c r="C1" s="17" t="s">
        <v>0</v>
      </c>
      <c r="D1" s="17"/>
      <c r="E1" s="17"/>
      <c r="F1" s="3"/>
    </row>
    <row r="2" spans="1:6" x14ac:dyDescent="0.25">
      <c r="A2" s="4"/>
      <c r="B2" s="37"/>
      <c r="C2" s="5" t="s">
        <v>6</v>
      </c>
      <c r="D2" s="5"/>
      <c r="E2" s="5"/>
      <c r="F2" s="6"/>
    </row>
    <row r="3" spans="1:6" x14ac:dyDescent="0.25">
      <c r="A3" s="4"/>
      <c r="B3" s="37"/>
      <c r="C3" s="5" t="s">
        <v>7</v>
      </c>
      <c r="D3" s="5" t="s">
        <v>8</v>
      </c>
      <c r="E3" s="5"/>
      <c r="F3" s="6" t="s">
        <v>9</v>
      </c>
    </row>
    <row r="4" spans="1:6" x14ac:dyDescent="0.25">
      <c r="A4" s="4" t="s">
        <v>1</v>
      </c>
      <c r="B4" s="37"/>
      <c r="C4" s="7">
        <v>12</v>
      </c>
      <c r="D4" s="7">
        <v>2</v>
      </c>
      <c r="E4" s="7"/>
      <c r="F4" s="6">
        <v>1</v>
      </c>
    </row>
    <row r="5" spans="1:6" x14ac:dyDescent="0.25">
      <c r="A5" s="8" t="s">
        <v>2</v>
      </c>
      <c r="B5" s="38"/>
      <c r="C5" s="7">
        <v>8</v>
      </c>
      <c r="D5" s="7">
        <v>8</v>
      </c>
      <c r="E5" s="7"/>
      <c r="F5" s="6">
        <v>8</v>
      </c>
    </row>
    <row r="6" spans="1:6" x14ac:dyDescent="0.25">
      <c r="A6" s="8" t="s">
        <v>3</v>
      </c>
      <c r="B6" s="38"/>
      <c r="C6" s="7">
        <v>2</v>
      </c>
      <c r="D6" s="7">
        <v>1</v>
      </c>
      <c r="E6" s="7"/>
      <c r="F6" s="6">
        <v>2</v>
      </c>
    </row>
    <row r="7" spans="1:6" x14ac:dyDescent="0.25">
      <c r="A7" s="8" t="s">
        <v>4</v>
      </c>
      <c r="B7" s="38"/>
      <c r="C7" s="7">
        <v>14.66</v>
      </c>
      <c r="D7" s="7">
        <v>15.7</v>
      </c>
      <c r="E7" s="7"/>
      <c r="F7" s="6">
        <v>22.72</v>
      </c>
    </row>
    <row r="8" spans="1:6" x14ac:dyDescent="0.25">
      <c r="A8" s="8" t="s">
        <v>5</v>
      </c>
      <c r="B8" s="39"/>
      <c r="C8" s="12">
        <v>210</v>
      </c>
      <c r="D8" s="13">
        <v>210</v>
      </c>
      <c r="E8" s="13"/>
      <c r="F8" s="14">
        <v>210</v>
      </c>
    </row>
    <row r="9" spans="1:6" ht="16.5" thickBot="1" x14ac:dyDescent="0.3">
      <c r="A9" s="8"/>
      <c r="B9" s="40"/>
      <c r="C9" s="20">
        <f>C4*C5*C6*C7*C8</f>
        <v>591091.20000000007</v>
      </c>
      <c r="D9" s="20">
        <f>D4*D5*D6*D7*D8</f>
        <v>52752</v>
      </c>
      <c r="E9" s="20"/>
      <c r="F9" s="21">
        <f>F4*F5*F6*F7*F8</f>
        <v>76339.199999999997</v>
      </c>
    </row>
    <row r="10" spans="1:6" ht="16.5" thickTop="1" x14ac:dyDescent="0.25">
      <c r="A10" s="8"/>
      <c r="B10" s="41"/>
      <c r="C10" s="15"/>
      <c r="D10" s="15"/>
      <c r="E10" s="15"/>
      <c r="F10" s="16"/>
    </row>
    <row r="11" spans="1:6" ht="16.5" thickBot="1" x14ac:dyDescent="0.3">
      <c r="A11" s="9"/>
      <c r="B11" s="42"/>
      <c r="C11" s="10"/>
      <c r="D11" s="10"/>
      <c r="E11" s="10"/>
      <c r="F11" s="11"/>
    </row>
    <row r="12" spans="1:6" ht="16.5" thickTop="1" x14ac:dyDescent="0.25">
      <c r="A12" s="1"/>
      <c r="B12" s="1"/>
    </row>
    <row r="13" spans="1:6" ht="16.5" thickBot="1" x14ac:dyDescent="0.3">
      <c r="A13" s="1"/>
      <c r="B13" s="1"/>
    </row>
    <row r="14" spans="1:6" ht="16.5" thickTop="1" x14ac:dyDescent="0.25">
      <c r="A14" s="22"/>
      <c r="B14" s="43"/>
      <c r="C14" s="23" t="s">
        <v>10</v>
      </c>
      <c r="D14" s="23"/>
      <c r="E14" s="23"/>
      <c r="F14" s="24"/>
    </row>
    <row r="15" spans="1:6" x14ac:dyDescent="0.25">
      <c r="A15" s="25"/>
      <c r="B15" s="44"/>
      <c r="C15" s="26"/>
      <c r="D15" s="26"/>
      <c r="E15" s="26"/>
      <c r="F15" s="27"/>
    </row>
    <row r="16" spans="1:6" x14ac:dyDescent="0.25">
      <c r="A16" s="25"/>
      <c r="B16" s="44"/>
      <c r="C16" s="26" t="s">
        <v>6</v>
      </c>
      <c r="D16" s="26"/>
      <c r="E16" s="26"/>
      <c r="F16" s="27" t="s">
        <v>9</v>
      </c>
    </row>
    <row r="17" spans="1:10" x14ac:dyDescent="0.25">
      <c r="A17" s="25" t="s">
        <v>11</v>
      </c>
      <c r="B17" s="44"/>
      <c r="C17" s="28">
        <v>423000</v>
      </c>
      <c r="D17" s="26"/>
      <c r="E17" s="26" t="s">
        <v>17</v>
      </c>
      <c r="F17" s="29">
        <v>1800000</v>
      </c>
    </row>
    <row r="18" spans="1:10" x14ac:dyDescent="0.25">
      <c r="A18" s="25" t="s">
        <v>12</v>
      </c>
      <c r="B18" s="44"/>
      <c r="C18" s="28">
        <v>169200</v>
      </c>
      <c r="D18" s="26"/>
      <c r="E18" s="26" t="s">
        <v>21</v>
      </c>
      <c r="F18" s="29">
        <v>100000</v>
      </c>
    </row>
    <row r="19" spans="1:10" x14ac:dyDescent="0.25">
      <c r="A19" s="25" t="s">
        <v>13</v>
      </c>
      <c r="B19" s="44"/>
      <c r="C19" s="19">
        <f>C17-C18</f>
        <v>253800</v>
      </c>
      <c r="D19" s="26"/>
      <c r="E19" s="26" t="s">
        <v>22</v>
      </c>
      <c r="F19" s="29">
        <v>50000</v>
      </c>
    </row>
    <row r="20" spans="1:10" x14ac:dyDescent="0.25">
      <c r="A20" s="25" t="s">
        <v>14</v>
      </c>
      <c r="B20" s="44"/>
      <c r="C20" s="28">
        <v>130000</v>
      </c>
      <c r="D20" s="26"/>
      <c r="E20" s="26" t="s">
        <v>18</v>
      </c>
      <c r="F20" s="29">
        <v>130000</v>
      </c>
    </row>
    <row r="21" spans="1:10" x14ac:dyDescent="0.25">
      <c r="A21" s="25" t="s">
        <v>15</v>
      </c>
      <c r="B21" s="44"/>
      <c r="C21" s="19">
        <v>-123800</v>
      </c>
      <c r="D21" s="26"/>
      <c r="E21" s="26" t="s">
        <v>19</v>
      </c>
      <c r="F21" s="29">
        <v>53234</v>
      </c>
    </row>
    <row r="22" spans="1:10" ht="16.5" thickBot="1" x14ac:dyDescent="0.3">
      <c r="A22" s="30" t="s">
        <v>16</v>
      </c>
      <c r="B22" s="45"/>
      <c r="C22" s="31">
        <v>-53234</v>
      </c>
      <c r="D22" s="32"/>
      <c r="E22" s="32" t="s">
        <v>20</v>
      </c>
      <c r="F22" s="33">
        <f>F17+F18+F19-F20-F21</f>
        <v>1766766</v>
      </c>
    </row>
    <row r="23" spans="1:10" ht="16.5" thickTop="1" x14ac:dyDescent="0.25">
      <c r="A23" s="1"/>
      <c r="B23" s="1"/>
    </row>
    <row r="24" spans="1:10" ht="16.5" thickBot="1" x14ac:dyDescent="0.3">
      <c r="A24" s="1"/>
      <c r="B24" s="1"/>
    </row>
    <row r="25" spans="1:10" ht="16.5" thickTop="1" x14ac:dyDescent="0.25">
      <c r="A25" s="47" t="s">
        <v>23</v>
      </c>
      <c r="B25" s="48"/>
      <c r="C25" s="48"/>
      <c r="D25" s="48"/>
      <c r="E25" s="48"/>
      <c r="F25" s="48"/>
      <c r="G25" s="23"/>
      <c r="H25" s="23"/>
      <c r="I25" s="23"/>
      <c r="J25" s="24"/>
    </row>
    <row r="26" spans="1:10" x14ac:dyDescent="0.25">
      <c r="A26" s="49" t="s">
        <v>24</v>
      </c>
      <c r="B26" s="26"/>
      <c r="C26" s="26">
        <v>1</v>
      </c>
      <c r="D26" s="26">
        <v>2</v>
      </c>
      <c r="E26" s="26">
        <v>3</v>
      </c>
      <c r="F26" s="26">
        <v>4</v>
      </c>
      <c r="G26" s="26">
        <v>5</v>
      </c>
      <c r="H26" s="26">
        <v>6</v>
      </c>
      <c r="I26" s="26">
        <v>7</v>
      </c>
      <c r="J26" s="27">
        <v>8</v>
      </c>
    </row>
    <row r="27" spans="1:10" x14ac:dyDescent="0.25">
      <c r="A27" s="49" t="s">
        <v>25</v>
      </c>
      <c r="B27" s="26"/>
      <c r="C27" s="28">
        <v>-76339</v>
      </c>
      <c r="D27" s="28">
        <v>-76339</v>
      </c>
      <c r="E27" s="28">
        <v>-76339</v>
      </c>
      <c r="F27" s="28">
        <v>-76339</v>
      </c>
      <c r="G27" s="28">
        <v>-76339</v>
      </c>
      <c r="H27" s="28">
        <v>-76339</v>
      </c>
      <c r="I27" s="28">
        <v>-76339</v>
      </c>
      <c r="J27" s="29">
        <v>-76339</v>
      </c>
    </row>
    <row r="28" spans="1:10" x14ac:dyDescent="0.25">
      <c r="A28" s="49" t="s">
        <v>26</v>
      </c>
      <c r="B28" s="26"/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7">
        <v>0</v>
      </c>
    </row>
    <row r="29" spans="1:10" x14ac:dyDescent="0.25">
      <c r="A29" s="49" t="s">
        <v>27</v>
      </c>
      <c r="B29" s="26"/>
      <c r="C29" s="28">
        <v>-120000</v>
      </c>
      <c r="D29" s="28">
        <v>-120000</v>
      </c>
      <c r="E29" s="28">
        <v>-120000</v>
      </c>
      <c r="F29" s="28">
        <v>-120000</v>
      </c>
      <c r="G29" s="28">
        <v>-120000</v>
      </c>
      <c r="H29" s="28">
        <v>-120000</v>
      </c>
      <c r="I29" s="28">
        <v>-120000</v>
      </c>
      <c r="J29" s="29">
        <v>-120000</v>
      </c>
    </row>
    <row r="30" spans="1:10" x14ac:dyDescent="0.25">
      <c r="A30" s="49" t="s">
        <v>28</v>
      </c>
      <c r="B30" s="26"/>
      <c r="C30" s="28">
        <v>-40000</v>
      </c>
      <c r="D30" s="28">
        <v>-40000</v>
      </c>
      <c r="E30" s="28">
        <v>-40000</v>
      </c>
      <c r="F30" s="28">
        <v>-40000</v>
      </c>
      <c r="G30" s="28">
        <v>-40000</v>
      </c>
      <c r="H30" s="28">
        <v>-40000</v>
      </c>
      <c r="I30" s="28">
        <v>-40000</v>
      </c>
      <c r="J30" s="29">
        <v>-40000</v>
      </c>
    </row>
    <row r="31" spans="1:10" x14ac:dyDescent="0.25">
      <c r="A31" s="49" t="s">
        <v>29</v>
      </c>
      <c r="B31" s="26"/>
      <c r="C31" s="50">
        <v>30000</v>
      </c>
      <c r="D31" s="50">
        <v>30000</v>
      </c>
      <c r="E31" s="50">
        <v>30000</v>
      </c>
      <c r="F31" s="50">
        <v>30000</v>
      </c>
      <c r="G31" s="50">
        <v>30000</v>
      </c>
      <c r="H31" s="50">
        <v>30000</v>
      </c>
      <c r="I31" s="50">
        <v>30000</v>
      </c>
      <c r="J31" s="51">
        <v>30000</v>
      </c>
    </row>
    <row r="32" spans="1:10" ht="16.5" thickBot="1" x14ac:dyDescent="0.3">
      <c r="A32" s="49" t="s">
        <v>30</v>
      </c>
      <c r="B32" s="26"/>
      <c r="C32" s="28">
        <v>-243750</v>
      </c>
      <c r="D32" s="28">
        <v>-243750</v>
      </c>
      <c r="E32" s="28">
        <v>-243750</v>
      </c>
      <c r="F32" s="28">
        <v>-243750</v>
      </c>
      <c r="G32" s="28">
        <v>-243750</v>
      </c>
      <c r="H32" s="28">
        <v>-243750</v>
      </c>
      <c r="I32" s="28">
        <v>-243750</v>
      </c>
      <c r="J32" s="29">
        <v>-243750</v>
      </c>
    </row>
    <row r="33" spans="1:10" x14ac:dyDescent="0.25">
      <c r="A33" s="49" t="s">
        <v>31</v>
      </c>
      <c r="B33" s="26"/>
      <c r="C33" s="34">
        <f>C27+C28+C29+C30+C31+C32</f>
        <v>-450089</v>
      </c>
      <c r="D33" s="34">
        <f>D27+D28+D29+D30+D31+D32</f>
        <v>-450089</v>
      </c>
      <c r="E33" s="34">
        <f>E27+E28+E29+E30+E31+E32</f>
        <v>-450089</v>
      </c>
      <c r="F33" s="34">
        <f>F27+F28+F29+F30+F31+F32</f>
        <v>-450089</v>
      </c>
      <c r="G33" s="34">
        <f>G27+G28+G29+G30+G31+G32</f>
        <v>-450089</v>
      </c>
      <c r="H33" s="34">
        <f>H27+H28+H29+H30+H31+H32</f>
        <v>-450089</v>
      </c>
      <c r="I33" s="34">
        <f>I27+I28+I29+I30+I31+I32</f>
        <v>-450089</v>
      </c>
      <c r="J33" s="52">
        <f>J27+J28+J29+J30+J31+J32</f>
        <v>-450089</v>
      </c>
    </row>
    <row r="34" spans="1:10" ht="16.5" thickBot="1" x14ac:dyDescent="0.3">
      <c r="A34" s="49" t="s">
        <v>32</v>
      </c>
      <c r="B34" s="26"/>
      <c r="C34" s="35">
        <v>193538</v>
      </c>
      <c r="D34" s="35">
        <v>193538</v>
      </c>
      <c r="E34" s="35">
        <v>193538</v>
      </c>
      <c r="F34" s="35">
        <v>193538</v>
      </c>
      <c r="G34" s="35">
        <v>193538</v>
      </c>
      <c r="H34" s="35">
        <v>193538</v>
      </c>
      <c r="I34" s="35">
        <v>193538</v>
      </c>
      <c r="J34" s="53">
        <v>193538</v>
      </c>
    </row>
    <row r="35" spans="1:10" x14ac:dyDescent="0.25">
      <c r="A35" s="49" t="s">
        <v>33</v>
      </c>
      <c r="B35" s="26"/>
      <c r="C35" s="34">
        <f>C33+C34</f>
        <v>-256551</v>
      </c>
      <c r="D35" s="34">
        <f>D33+D34</f>
        <v>-256551</v>
      </c>
      <c r="E35" s="34">
        <f>E33+E34</f>
        <v>-256551</v>
      </c>
      <c r="F35" s="34">
        <f>F33+F34</f>
        <v>-256551</v>
      </c>
      <c r="G35" s="34">
        <f>G33+G34</f>
        <v>-256551</v>
      </c>
      <c r="H35" s="34">
        <f>H33+H34</f>
        <v>-256551</v>
      </c>
      <c r="I35" s="34">
        <f>I33+I34</f>
        <v>-256551</v>
      </c>
      <c r="J35" s="52">
        <f>J33+J34</f>
        <v>-256551</v>
      </c>
    </row>
    <row r="36" spans="1:10" x14ac:dyDescent="0.25">
      <c r="A36" s="49" t="s">
        <v>34</v>
      </c>
      <c r="B36" s="26"/>
      <c r="C36" s="28">
        <v>243750</v>
      </c>
      <c r="D36" s="28">
        <v>243750</v>
      </c>
      <c r="E36" s="28">
        <v>243750</v>
      </c>
      <c r="F36" s="28">
        <v>243750</v>
      </c>
      <c r="G36" s="28">
        <v>243750</v>
      </c>
      <c r="H36" s="28">
        <v>243750</v>
      </c>
      <c r="I36" s="28">
        <v>243750</v>
      </c>
      <c r="J36" s="29">
        <v>243750</v>
      </c>
    </row>
    <row r="37" spans="1:10" ht="16.5" thickBot="1" x14ac:dyDescent="0.3">
      <c r="A37" s="49" t="s">
        <v>35</v>
      </c>
      <c r="B37" s="46">
        <v>-1766766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54">
        <v>0</v>
      </c>
    </row>
    <row r="38" spans="1:10" ht="16.5" thickTop="1" x14ac:dyDescent="0.25">
      <c r="A38" s="49" t="s">
        <v>36</v>
      </c>
      <c r="B38" s="28">
        <f>B37</f>
        <v>-1766766</v>
      </c>
      <c r="C38" s="28">
        <f>C35+C36+C37</f>
        <v>-12801</v>
      </c>
      <c r="D38" s="28">
        <f>D35+D36+D37</f>
        <v>-12801</v>
      </c>
      <c r="E38" s="28">
        <f>E35+E36+E37</f>
        <v>-12801</v>
      </c>
      <c r="F38" s="28">
        <f>F35+F36+F37</f>
        <v>-12801</v>
      </c>
      <c r="G38" s="28">
        <f>G35+G36+G37</f>
        <v>-12801</v>
      </c>
      <c r="H38" s="28">
        <f>H35+H36+H37</f>
        <v>-12801</v>
      </c>
      <c r="I38" s="28">
        <f>I35+I36+I37</f>
        <v>-12801</v>
      </c>
      <c r="J38" s="29">
        <f>J35+J36+J37</f>
        <v>-12801</v>
      </c>
    </row>
    <row r="39" spans="1:10" ht="16.5" thickBot="1" x14ac:dyDescent="0.3">
      <c r="A39" s="55"/>
      <c r="B39" s="32"/>
      <c r="C39" s="32"/>
      <c r="D39" s="32"/>
      <c r="E39" s="32"/>
      <c r="F39" s="32"/>
      <c r="G39" s="32"/>
      <c r="H39" s="32"/>
      <c r="I39" s="32"/>
      <c r="J39" s="56"/>
    </row>
    <row r="40" spans="1:10" ht="16.5" thickTop="1" x14ac:dyDescent="0.25"/>
    <row r="41" spans="1:10" ht="16.5" thickBot="1" x14ac:dyDescent="0.3"/>
    <row r="42" spans="1:10" ht="16.5" thickTop="1" x14ac:dyDescent="0.25">
      <c r="A42" s="47" t="s">
        <v>39</v>
      </c>
      <c r="B42" s="48"/>
      <c r="C42" s="48"/>
      <c r="D42" s="48"/>
      <c r="E42" s="48"/>
      <c r="F42" s="48"/>
      <c r="G42" s="23"/>
      <c r="H42" s="23"/>
      <c r="I42" s="23"/>
      <c r="J42" s="24"/>
    </row>
    <row r="43" spans="1:10" x14ac:dyDescent="0.25">
      <c r="A43" s="49" t="s">
        <v>24</v>
      </c>
      <c r="B43" s="26"/>
      <c r="C43" s="26">
        <v>1</v>
      </c>
      <c r="D43" s="26">
        <v>2</v>
      </c>
      <c r="E43" s="26">
        <v>3</v>
      </c>
      <c r="F43" s="26">
        <v>4</v>
      </c>
      <c r="G43" s="26">
        <v>5</v>
      </c>
      <c r="H43" s="26">
        <v>6</v>
      </c>
      <c r="I43" s="26">
        <v>7</v>
      </c>
      <c r="J43" s="27">
        <v>8</v>
      </c>
    </row>
    <row r="44" spans="1:10" x14ac:dyDescent="0.25">
      <c r="A44" s="58" t="s">
        <v>37</v>
      </c>
      <c r="B44" s="26"/>
      <c r="C44" s="57">
        <v>-591091</v>
      </c>
      <c r="D44" s="57">
        <v>-591091</v>
      </c>
      <c r="E44" s="57">
        <v>-591091</v>
      </c>
      <c r="F44" s="57">
        <v>-591091</v>
      </c>
      <c r="G44" s="57">
        <v>-591091</v>
      </c>
      <c r="H44" s="57">
        <v>-591091</v>
      </c>
      <c r="I44" s="57">
        <v>-591091</v>
      </c>
      <c r="J44" s="57">
        <v>-591091</v>
      </c>
    </row>
    <row r="45" spans="1:10" x14ac:dyDescent="0.25">
      <c r="A45" s="58" t="s">
        <v>38</v>
      </c>
      <c r="B45" s="26"/>
      <c r="C45" s="28">
        <v>-52752</v>
      </c>
      <c r="D45" s="28">
        <v>-52752</v>
      </c>
      <c r="E45" s="28">
        <v>-52752</v>
      </c>
      <c r="F45" s="28">
        <v>-52752</v>
      </c>
      <c r="G45" s="28">
        <v>-52752</v>
      </c>
      <c r="H45" s="28">
        <v>-52752</v>
      </c>
      <c r="I45" s="28">
        <v>-52752</v>
      </c>
      <c r="J45" s="28">
        <v>-52752</v>
      </c>
    </row>
    <row r="46" spans="1:10" x14ac:dyDescent="0.25">
      <c r="A46" s="58" t="s">
        <v>28</v>
      </c>
      <c r="B46" s="26"/>
      <c r="C46" s="28">
        <v>-15300</v>
      </c>
      <c r="D46" s="28">
        <v>-15300</v>
      </c>
      <c r="E46" s="28">
        <v>-15300</v>
      </c>
      <c r="F46" s="28">
        <v>-15300</v>
      </c>
      <c r="G46" s="28">
        <v>-15300</v>
      </c>
      <c r="H46" s="28">
        <v>-15300</v>
      </c>
      <c r="I46" s="28">
        <v>-15300</v>
      </c>
      <c r="J46" s="28">
        <v>-15300</v>
      </c>
    </row>
    <row r="47" spans="1:10" ht="16.5" thickBot="1" x14ac:dyDescent="0.3">
      <c r="A47" s="58" t="s">
        <v>30</v>
      </c>
      <c r="B47" s="26"/>
      <c r="C47" s="28">
        <v>-42300</v>
      </c>
      <c r="D47" s="28">
        <v>-42300</v>
      </c>
      <c r="E47" s="28">
        <v>-42300</v>
      </c>
      <c r="F47" s="28">
        <v>-42300</v>
      </c>
      <c r="G47" s="28">
        <v>-42300</v>
      </c>
      <c r="H47" s="28">
        <v>-42300</v>
      </c>
      <c r="I47" s="28">
        <v>0</v>
      </c>
      <c r="J47" s="29">
        <v>0</v>
      </c>
    </row>
    <row r="48" spans="1:10" x14ac:dyDescent="0.25">
      <c r="A48" s="58" t="s">
        <v>31</v>
      </c>
      <c r="B48" s="26"/>
      <c r="C48" s="34">
        <f>C44+C45+C46+C47</f>
        <v>-701443</v>
      </c>
      <c r="D48" s="34">
        <f>D44+D45+D46+D47</f>
        <v>-701443</v>
      </c>
      <c r="E48" s="34">
        <f>E44+E45+E46+E47</f>
        <v>-701443</v>
      </c>
      <c r="F48" s="34">
        <f>F44+F45+F46+F47</f>
        <v>-701443</v>
      </c>
      <c r="G48" s="34">
        <f>G44+G45+G46+G47</f>
        <v>-701443</v>
      </c>
      <c r="H48" s="34">
        <f>H44+H45+H46+H47</f>
        <v>-701443</v>
      </c>
      <c r="I48" s="34">
        <f>I44+I45+I46+I47</f>
        <v>-659143</v>
      </c>
      <c r="J48" s="34">
        <f>J44+J45+J46+J47</f>
        <v>-659143</v>
      </c>
    </row>
    <row r="49" spans="1:10" ht="16.5" thickBot="1" x14ac:dyDescent="0.3">
      <c r="A49" s="58" t="s">
        <v>32</v>
      </c>
      <c r="B49" s="26"/>
      <c r="C49" s="35">
        <v>301620</v>
      </c>
      <c r="D49" s="35">
        <v>301620</v>
      </c>
      <c r="E49" s="35">
        <v>301620</v>
      </c>
      <c r="F49" s="35">
        <v>301620</v>
      </c>
      <c r="G49" s="35">
        <v>301620</v>
      </c>
      <c r="H49" s="35">
        <v>301620</v>
      </c>
      <c r="I49" s="35">
        <v>283431</v>
      </c>
      <c r="J49" s="35">
        <v>283431</v>
      </c>
    </row>
    <row r="50" spans="1:10" x14ac:dyDescent="0.25">
      <c r="A50" s="58" t="s">
        <v>33</v>
      </c>
      <c r="B50" s="26"/>
      <c r="C50" s="34">
        <f>C48+C49</f>
        <v>-399823</v>
      </c>
      <c r="D50" s="34">
        <f>D48+D49</f>
        <v>-399823</v>
      </c>
      <c r="E50" s="34">
        <f>E48+E49</f>
        <v>-399823</v>
      </c>
      <c r="F50" s="34">
        <f>F48+F49</f>
        <v>-399823</v>
      </c>
      <c r="G50" s="34">
        <f>G48+G49</f>
        <v>-399823</v>
      </c>
      <c r="H50" s="34">
        <f>H48+H49</f>
        <v>-399823</v>
      </c>
      <c r="I50" s="34">
        <f>I48+I49</f>
        <v>-375712</v>
      </c>
      <c r="J50" s="34">
        <f>J48+J49</f>
        <v>-375712</v>
      </c>
    </row>
    <row r="51" spans="1:10" x14ac:dyDescent="0.25">
      <c r="A51" s="58" t="s">
        <v>34</v>
      </c>
      <c r="B51" s="26"/>
      <c r="C51" s="28">
        <v>42300</v>
      </c>
      <c r="D51" s="28">
        <v>42300</v>
      </c>
      <c r="E51" s="28">
        <v>42300</v>
      </c>
      <c r="F51" s="28">
        <v>42300</v>
      </c>
      <c r="G51" s="28">
        <v>42300</v>
      </c>
      <c r="H51" s="28">
        <v>42300</v>
      </c>
      <c r="I51" s="28">
        <v>42300</v>
      </c>
      <c r="J51" s="28">
        <v>42300</v>
      </c>
    </row>
    <row r="52" spans="1:10" ht="16.5" thickBot="1" x14ac:dyDescent="0.3">
      <c r="A52" s="58" t="s">
        <v>35</v>
      </c>
      <c r="B52" s="46"/>
      <c r="C52" s="46">
        <v>0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54">
        <v>0</v>
      </c>
    </row>
    <row r="53" spans="1:10" ht="16.5" thickTop="1" x14ac:dyDescent="0.25">
      <c r="A53" s="58" t="s">
        <v>36</v>
      </c>
      <c r="B53" s="28"/>
      <c r="C53" s="28">
        <f>C50+C51+C52</f>
        <v>-357523</v>
      </c>
      <c r="D53" s="28">
        <f>D50+D51+D52</f>
        <v>-357523</v>
      </c>
      <c r="E53" s="28">
        <f>E50+E51+E52</f>
        <v>-357523</v>
      </c>
      <c r="F53" s="28">
        <f>F50+F51+F52</f>
        <v>-357523</v>
      </c>
      <c r="G53" s="28">
        <f>G50+G51+G52</f>
        <v>-357523</v>
      </c>
      <c r="H53" s="28">
        <f>H50+H51+H52</f>
        <v>-357523</v>
      </c>
      <c r="I53" s="28">
        <f>I50+I51+I52</f>
        <v>-333412</v>
      </c>
      <c r="J53" s="28">
        <f>J50+J51+J52</f>
        <v>-333412</v>
      </c>
    </row>
    <row r="54" spans="1:10" ht="16.5" thickBot="1" x14ac:dyDescent="0.3">
      <c r="A54" s="55"/>
      <c r="B54" s="32"/>
      <c r="C54" s="32"/>
      <c r="D54" s="32"/>
      <c r="E54" s="32"/>
      <c r="F54" s="32"/>
      <c r="G54" s="32"/>
      <c r="H54" s="32"/>
      <c r="I54" s="32"/>
      <c r="J54" s="56"/>
    </row>
    <row r="55" spans="1:10" ht="16.5" thickTop="1" x14ac:dyDescent="0.25"/>
    <row r="56" spans="1:10" x14ac:dyDescent="0.25">
      <c r="B56" s="59" t="s">
        <v>40</v>
      </c>
      <c r="C56" s="59"/>
      <c r="D56" s="59"/>
    </row>
    <row r="57" spans="1:10" x14ac:dyDescent="0.25">
      <c r="A57" t="s">
        <v>42</v>
      </c>
      <c r="B57" s="28">
        <v>-1766766</v>
      </c>
      <c r="C57" s="28">
        <v>-12801</v>
      </c>
      <c r="D57" s="28">
        <v>-12801</v>
      </c>
      <c r="E57" s="28">
        <v>-12801</v>
      </c>
      <c r="F57" s="28">
        <v>-12801</v>
      </c>
      <c r="G57" s="28">
        <v>-12801</v>
      </c>
      <c r="H57" s="28">
        <v>-12801</v>
      </c>
      <c r="I57" s="28">
        <v>-12801</v>
      </c>
      <c r="J57" s="28">
        <v>-12801</v>
      </c>
    </row>
    <row r="58" spans="1:10" ht="16.5" thickBot="1" x14ac:dyDescent="0.3">
      <c r="A58" t="s">
        <v>41</v>
      </c>
      <c r="B58" s="60">
        <v>0</v>
      </c>
      <c r="C58" s="61">
        <v>-357523</v>
      </c>
      <c r="D58" s="61">
        <v>-357523</v>
      </c>
      <c r="E58" s="61">
        <v>-357523</v>
      </c>
      <c r="F58" s="61">
        <v>-357523</v>
      </c>
      <c r="G58" s="61">
        <v>-357523</v>
      </c>
      <c r="H58" s="61">
        <v>-357523</v>
      </c>
      <c r="I58" s="61">
        <v>-333412</v>
      </c>
      <c r="J58" s="61">
        <v>-333412</v>
      </c>
    </row>
    <row r="59" spans="1:10" x14ac:dyDescent="0.25">
      <c r="A59" t="s">
        <v>43</v>
      </c>
      <c r="B59" s="18">
        <f>B57-B58</f>
        <v>-1766766</v>
      </c>
      <c r="C59" s="18">
        <f>C57-C58</f>
        <v>344722</v>
      </c>
      <c r="D59" s="18">
        <f>D57-D58</f>
        <v>344722</v>
      </c>
      <c r="E59" s="18">
        <f>E57-E58</f>
        <v>344722</v>
      </c>
      <c r="F59" s="18">
        <f>F57-F58</f>
        <v>344722</v>
      </c>
      <c r="G59" s="18">
        <f>G57-G58</f>
        <v>344722</v>
      </c>
      <c r="H59" s="18">
        <f>H57-H58</f>
        <v>344722</v>
      </c>
      <c r="I59" s="18">
        <f>I57-I58</f>
        <v>320611</v>
      </c>
      <c r="J59" s="18">
        <f>J57-J58</f>
        <v>320611</v>
      </c>
    </row>
    <row r="63" spans="1:10" ht="16.5" thickBot="1" x14ac:dyDescent="0.3"/>
    <row r="64" spans="1:10" ht="16.5" thickTop="1" x14ac:dyDescent="0.25">
      <c r="A64" s="62" t="s">
        <v>44</v>
      </c>
      <c r="B64" s="63">
        <v>942788</v>
      </c>
      <c r="C64" s="24"/>
    </row>
    <row r="65" spans="1:3" x14ac:dyDescent="0.25">
      <c r="A65" s="49"/>
      <c r="B65" s="26"/>
      <c r="C65" s="27"/>
    </row>
    <row r="66" spans="1:3" x14ac:dyDescent="0.25">
      <c r="A66" s="49" t="s">
        <v>45</v>
      </c>
      <c r="B66" s="28">
        <f>B64</f>
        <v>942788</v>
      </c>
      <c r="C66" s="27"/>
    </row>
    <row r="67" spans="1:3" x14ac:dyDescent="0.25">
      <c r="A67" s="49"/>
      <c r="B67" s="26"/>
      <c r="C67" s="27"/>
    </row>
    <row r="68" spans="1:3" x14ac:dyDescent="0.25">
      <c r="A68" s="49" t="s">
        <v>46</v>
      </c>
      <c r="B68" s="28">
        <v>1950000</v>
      </c>
      <c r="C68" s="27"/>
    </row>
    <row r="69" spans="1:3" x14ac:dyDescent="0.25">
      <c r="A69" s="49"/>
      <c r="B69" s="26"/>
      <c r="C69" s="27"/>
    </row>
    <row r="70" spans="1:3" ht="16.5" thickBot="1" x14ac:dyDescent="0.3">
      <c r="A70" s="55"/>
      <c r="B70" s="64">
        <f>B66/B68</f>
        <v>0.48348102564102563</v>
      </c>
      <c r="C70" s="56"/>
    </row>
    <row r="71" spans="1:3" ht="16.5" thickTop="1" x14ac:dyDescent="0.25"/>
  </sheetData>
  <mergeCells count="4">
    <mergeCell ref="C1:E1"/>
    <mergeCell ref="A25:F25"/>
    <mergeCell ref="A42:F42"/>
    <mergeCell ref="B56:D5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NPV &amp; IRR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2020-04-25T17:59:07Z</dcterms:created>
  <dcterms:modified xsi:type="dcterms:W3CDTF">2020-10-07T08:14:21Z</dcterms:modified>
</cp:coreProperties>
</file>